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bdomadaire" sheetId="1" state="visible" r:id="rId1"/>
    <sheet xmlns:r="http://schemas.openxmlformats.org/officeDocument/2006/relationships" name="Bimensuel" sheetId="2" state="visible" r:id="rId2"/>
  </sheets>
  <definedNames>
    <definedName name="_xlnm.Print_Area" localSheetId="0">'Hebdomadaire'!$A$1:$H$35</definedName>
    <definedName name="_xlnm.Print_Area" localSheetId="1">'Bimensuel'!$A$1:$H$51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\ &quot;$&quot;"/>
    <numFmt numFmtId="166" formatCode="hh:mm"/>
    <numFmt numFmtId="167" formatCode="[h]:mm"/>
  </numFmts>
  <fonts count="7">
    <font>
      <name val="Calibri"/>
      <family val="2"/>
      <color theme="1"/>
      <sz val="11"/>
      <scheme val="minor"/>
    </font>
    <font>
      <name val="Calibri"/>
      <b val="1"/>
      <color rgb="00163826"/>
      <sz val="16"/>
    </font>
    <font>
      <name val="Calibri"/>
      <color rgb="00475569"/>
      <sz val="10"/>
    </font>
    <font>
      <name val="Calibri"/>
      <b val="1"/>
      <color rgb="00163826"/>
      <sz val="10"/>
    </font>
    <font>
      <name val="Calibri"/>
      <color rgb="00163826"/>
      <sz val="11"/>
    </font>
    <font>
      <name val="Calibri"/>
      <b val="1"/>
      <color rgb="00FFFFFF"/>
      <sz val="10"/>
    </font>
    <font>
      <name val="Calibri"/>
      <b val="1"/>
      <color rgb="00163826"/>
      <sz val="11"/>
    </font>
  </fonts>
  <fills count="4">
    <fill>
      <patternFill/>
    </fill>
    <fill>
      <patternFill patternType="gray125"/>
    </fill>
    <fill>
      <patternFill patternType="solid">
        <fgColor rgb="00FDF6E6"/>
      </patternFill>
    </fill>
    <fill>
      <patternFill patternType="solid">
        <fgColor rgb="0016382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applyProtection="1" pivotButton="0" quotePrefix="0" xfId="0">
      <alignment horizontal="center" vertical="center"/>
      <protection locked="0" hidden="0"/>
    </xf>
    <xf numFmtId="164" fontId="4" fillId="2" borderId="1" applyAlignment="1" applyProtection="1" pivotButton="0" quotePrefix="0" xfId="0">
      <alignment horizontal="center" vertical="center"/>
      <protection locked="0" hidden="0"/>
    </xf>
    <xf numFmtId="1" fontId="4" fillId="2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top" wrapText="1"/>
    </xf>
    <xf numFmtId="9" fontId="4" fillId="2" borderId="1" applyAlignment="1" applyProtection="1" pivotButton="0" quotePrefix="0" xfId="0">
      <alignment horizontal="center" vertical="center"/>
      <protection locked="0" hidden="0"/>
    </xf>
    <xf numFmtId="165" fontId="4" fillId="2" borderId="1" applyAlignment="1" applyProtection="1" pivotButton="0" quotePrefix="0" xfId="0">
      <alignment horizontal="center" vertical="center"/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center"/>
    </xf>
    <xf numFmtId="166" fontId="4" fillId="2" borderId="1" applyAlignment="1" applyProtection="1" pivotButton="0" quotePrefix="0" xfId="0">
      <alignment horizontal="center" vertical="center"/>
      <protection locked="0" hidden="0"/>
    </xf>
    <xf numFmtId="167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4" fillId="2" borderId="1" applyAlignment="1" applyProtection="1" pivotButton="0" quotePrefix="0" xfId="0">
      <alignment horizontal="left" vertical="center"/>
      <protection locked="0" hidden="0"/>
    </xf>
    <xf numFmtId="0" fontId="3" fillId="0" borderId="0" applyAlignment="1" pivotButton="0" quotePrefix="0" xfId="0">
      <alignment horizontal="right" vertical="center"/>
    </xf>
    <xf numFmtId="167" fontId="6" fillId="0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165" fontId="4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0" customWidth="1" min="4" max="4"/>
    <col width="11" customWidth="1" min="5" max="5"/>
    <col width="11" customWidth="1" min="6" max="6"/>
    <col width="12" customWidth="1" min="7" max="7"/>
    <col width="28" customWidth="1" min="8" max="8"/>
  </cols>
  <sheetData>
    <row r="1">
      <c r="A1" s="1" t="inlineStr">
        <is>
          <t>Feuille de temps — hebdomadaire</t>
        </is>
      </c>
    </row>
    <row r="2">
      <c r="A2" s="2" t="inlineStr">
        <is>
          <t>Remplissez les cellules sur fond crème. Les autres se calculent.</t>
        </is>
      </c>
    </row>
    <row r="4">
      <c r="A4" s="3" t="inlineStr">
        <is>
          <t>Personne salariée</t>
        </is>
      </c>
      <c r="C4" s="4" t="n"/>
      <c r="F4" s="3" t="inlineStr">
        <is>
          <t>Employeur</t>
        </is>
      </c>
      <c r="G4" s="4" t="n"/>
    </row>
    <row r="5">
      <c r="A5" s="3" t="inlineStr">
        <is>
          <t>Semaine du (lundi)</t>
        </is>
      </c>
      <c r="C5" s="5" t="n"/>
      <c r="F5" s="3" t="inlineStr">
        <is>
          <t>Poste</t>
        </is>
      </c>
      <c r="G5" s="4" t="n"/>
    </row>
    <row r="7">
      <c r="A7" s="3" t="inlineStr">
        <is>
          <t>Seuil hebdomadaire (h)</t>
        </is>
      </c>
      <c r="C7" s="6" t="n">
        <v>40</v>
      </c>
      <c r="D7" s="7" t="inlineStr">
        <is>
          <t>40 h et 50 % : articles 52 et 55 de la Loi sur les normes du travail. L’article 54 écarte certaines personnes (dont les cadres) ; un règlement, une convention ou un étalement (art. 53) peuvent changer le calcul. À vérifier auprès de la CNESST.</t>
        </is>
      </c>
    </row>
    <row r="8">
      <c r="A8" s="3" t="inlineStr">
        <is>
          <t>Majoration</t>
        </is>
      </c>
      <c r="C8" s="8" t="n">
        <v>0.5</v>
      </c>
    </row>
    <row r="9">
      <c r="A9" s="3" t="inlineStr">
        <is>
          <t>Taux horaire habituel</t>
        </is>
      </c>
      <c r="C9" s="9" t="n"/>
    </row>
    <row r="11" ht="30" customHeight="1">
      <c r="A11" s="10" t="inlineStr">
        <is>
          <t>Jour</t>
        </is>
      </c>
      <c r="B11" s="10" t="inlineStr">
        <is>
          <t>Date</t>
        </is>
      </c>
      <c r="C11" s="10" t="inlineStr">
        <is>
          <t>Début</t>
        </is>
      </c>
      <c r="D11" s="10" t="inlineStr">
        <is>
          <t>Fin</t>
        </is>
      </c>
      <c r="E11" s="10" t="inlineStr">
        <is>
          <t>Pause (min)</t>
        </is>
      </c>
      <c r="F11" s="10" t="inlineStr">
        <is>
          <t>Heures</t>
        </is>
      </c>
      <c r="G11" s="10" t="inlineStr">
        <is>
          <t>Heures (décimal)</t>
        </is>
      </c>
      <c r="H11" s="10" t="inlineStr">
        <is>
          <t>Remarque</t>
        </is>
      </c>
    </row>
    <row r="12" ht="21" customHeight="1">
      <c r="A12" s="11" t="inlineStr">
        <is>
          <t>Lundi</t>
        </is>
      </c>
      <c r="B12" s="12">
        <f>IF($C$5="","",$C$5+0)</f>
        <v/>
      </c>
      <c r="C12" s="13" t="n"/>
      <c r="D12" s="13" t="n"/>
      <c r="E12" s="6" t="n"/>
      <c r="F12" s="14">
        <f>IF(AND(C12="",D12="",E12=""),"",IF(OR(C12="",D12="",C12=D12,N(E12)/1440&gt;=MOD(D12-C12,1)),"à corriger",MOD(D12-C12,1)-N(E12)/1440))</f>
        <v/>
      </c>
      <c r="G12" s="15">
        <f>IF(ISNUMBER(F12),ROUND(F12*24,2),F12)</f>
        <v/>
      </c>
      <c r="H12" s="16" t="n"/>
    </row>
    <row r="13" ht="21" customHeight="1">
      <c r="A13" s="11" t="inlineStr">
        <is>
          <t>Mardi</t>
        </is>
      </c>
      <c r="B13" s="12">
        <f>IF($C$5="","",$C$5+1)</f>
        <v/>
      </c>
      <c r="C13" s="13" t="n"/>
      <c r="D13" s="13" t="n"/>
      <c r="E13" s="6" t="n"/>
      <c r="F13" s="14">
        <f>IF(AND(C13="",D13="",E13=""),"",IF(OR(C13="",D13="",C13=D13,N(E13)/1440&gt;=MOD(D13-C13,1)),"à corriger",MOD(D13-C13,1)-N(E13)/1440))</f>
        <v/>
      </c>
      <c r="G13" s="15">
        <f>IF(ISNUMBER(F13),ROUND(F13*24,2),F13)</f>
        <v/>
      </c>
      <c r="H13" s="16" t="n"/>
    </row>
    <row r="14" ht="21" customHeight="1">
      <c r="A14" s="11" t="inlineStr">
        <is>
          <t>Mercredi</t>
        </is>
      </c>
      <c r="B14" s="12">
        <f>IF($C$5="","",$C$5+2)</f>
        <v/>
      </c>
      <c r="C14" s="13" t="n"/>
      <c r="D14" s="13" t="n"/>
      <c r="E14" s="6" t="n"/>
      <c r="F14" s="14">
        <f>IF(AND(C14="",D14="",E14=""),"",IF(OR(C14="",D14="",C14=D14,N(E14)/1440&gt;=MOD(D14-C14,1)),"à corriger",MOD(D14-C14,1)-N(E14)/1440))</f>
        <v/>
      </c>
      <c r="G14" s="15">
        <f>IF(ISNUMBER(F14),ROUND(F14*24,2),F14)</f>
        <v/>
      </c>
      <c r="H14" s="16" t="n"/>
    </row>
    <row r="15" ht="21" customHeight="1">
      <c r="A15" s="11" t="inlineStr">
        <is>
          <t>Jeudi</t>
        </is>
      </c>
      <c r="B15" s="12">
        <f>IF($C$5="","",$C$5+3)</f>
        <v/>
      </c>
      <c r="C15" s="13" t="n"/>
      <c r="D15" s="13" t="n"/>
      <c r="E15" s="6" t="n"/>
      <c r="F15" s="14">
        <f>IF(AND(C15="",D15="",E15=""),"",IF(OR(C15="",D15="",C15=D15,N(E15)/1440&gt;=MOD(D15-C15,1)),"à corriger",MOD(D15-C15,1)-N(E15)/1440))</f>
        <v/>
      </c>
      <c r="G15" s="15">
        <f>IF(ISNUMBER(F15),ROUND(F15*24,2),F15)</f>
        <v/>
      </c>
      <c r="H15" s="16" t="n"/>
    </row>
    <row r="16" ht="21" customHeight="1">
      <c r="A16" s="11" t="inlineStr">
        <is>
          <t>Vendredi</t>
        </is>
      </c>
      <c r="B16" s="12">
        <f>IF($C$5="","",$C$5+4)</f>
        <v/>
      </c>
      <c r="C16" s="13" t="n"/>
      <c r="D16" s="13" t="n"/>
      <c r="E16" s="6" t="n"/>
      <c r="F16" s="14">
        <f>IF(AND(C16="",D16="",E16=""),"",IF(OR(C16="",D16="",C16=D16,N(E16)/1440&gt;=MOD(D16-C16,1)),"à corriger",MOD(D16-C16,1)-N(E16)/1440))</f>
        <v/>
      </c>
      <c r="G16" s="15">
        <f>IF(ISNUMBER(F16),ROUND(F16*24,2),F16)</f>
        <v/>
      </c>
      <c r="H16" s="16" t="n"/>
    </row>
    <row r="17" ht="21" customHeight="1">
      <c r="A17" s="11" t="inlineStr">
        <is>
          <t>Samedi</t>
        </is>
      </c>
      <c r="B17" s="12">
        <f>IF($C$5="","",$C$5+5)</f>
        <v/>
      </c>
      <c r="C17" s="13" t="n"/>
      <c r="D17" s="13" t="n"/>
      <c r="E17" s="6" t="n"/>
      <c r="F17" s="14">
        <f>IF(AND(C17="",D17="",E17=""),"",IF(OR(C17="",D17="",C17=D17,N(E17)/1440&gt;=MOD(D17-C17,1)),"à corriger",MOD(D17-C17,1)-N(E17)/1440))</f>
        <v/>
      </c>
      <c r="G17" s="15">
        <f>IF(ISNUMBER(F17),ROUND(F17*24,2),F17)</f>
        <v/>
      </c>
      <c r="H17" s="16" t="n"/>
    </row>
    <row r="18" ht="21" customHeight="1">
      <c r="A18" s="11" t="inlineStr">
        <is>
          <t>Dimanche</t>
        </is>
      </c>
      <c r="B18" s="12">
        <f>IF($C$5="","",$C$5+6)</f>
        <v/>
      </c>
      <c r="C18" s="13" t="n"/>
      <c r="D18" s="13" t="n"/>
      <c r="E18" s="6" t="n"/>
      <c r="F18" s="14">
        <f>IF(AND(C18="",D18="",E18=""),"",IF(OR(C18="",D18="",C18=D18,N(E18)/1440&gt;=MOD(D18-C18,1)),"à corriger",MOD(D18-C18,1)-N(E18)/1440))</f>
        <v/>
      </c>
      <c r="G18" s="15">
        <f>IF(ISNUMBER(F18),ROUND(F18*24,2),F18)</f>
        <v/>
      </c>
      <c r="H18" s="16" t="n"/>
    </row>
    <row r="20">
      <c r="C20" s="17" t="inlineStr">
        <is>
          <t>Total de la semaine</t>
        </is>
      </c>
      <c r="F20" s="18">
        <f>IF(COUNTIF(F12:F18,"à corriger")&gt;0,"à corriger",SUM(F12:F18))</f>
        <v/>
      </c>
      <c r="G20" s="19">
        <f>IF(ISNUMBER(F20),ROUND(F20*24,2),F20)</f>
        <v/>
      </c>
    </row>
    <row r="21">
      <c r="C21" s="20" t="inlineStr">
        <is>
          <t>Heures régulières</t>
        </is>
      </c>
      <c r="F21" s="14">
        <f>IF(ISNUMBER(F20),MIN(F20,$C$7/24),F20)</f>
        <v/>
      </c>
      <c r="G21" s="15">
        <f>IF(ISNUMBER(F21),ROUND(F21*24,2),F21)</f>
        <v/>
      </c>
    </row>
    <row r="22">
      <c r="C22" s="20" t="inlineStr">
        <is>
          <t>Heures supplémentaires</t>
        </is>
      </c>
      <c r="F22" s="14">
        <f>IF(ISNUMBER(F20),F20-F21,F20)</f>
        <v/>
      </c>
      <c r="G22" s="15">
        <f>IF(ISNUMBER(F22),ROUND(F22*24,2),F22)</f>
        <v/>
      </c>
    </row>
    <row r="23">
      <c r="C23" s="20" t="inlineStr">
        <is>
          <t>Paie régulière</t>
        </is>
      </c>
      <c r="F23" s="21">
        <f>IF(OR($C$9="",NOT(ISNUMBER(F20))),"",ROUND(F21*24*$C$9,2))</f>
        <v/>
      </c>
    </row>
    <row r="24">
      <c r="C24" s="20" t="inlineStr">
        <is>
          <t>Paie des heures supplémentaires</t>
        </is>
      </c>
      <c r="F24" s="21">
        <f>IF(OR($C$9="",NOT(ISNUMBER(F20))),"",ROUND(F22*24*$C$9*(1+$C$8),2))</f>
        <v/>
      </c>
    </row>
    <row r="25">
      <c r="C25" s="17" t="inlineStr">
        <is>
          <t>Paie brute estimée</t>
        </is>
      </c>
      <c r="F25" s="22">
        <f>IF(OR(F23="",F24=""),"",F23+F24)</f>
        <v/>
      </c>
    </row>
    <row r="27">
      <c r="A27" s="3" t="inlineStr">
        <is>
          <t>Signatures</t>
        </is>
      </c>
    </row>
    <row r="29" ht="32" customHeight="1">
      <c r="A29" s="3" t="inlineStr">
        <is>
          <t>Heures déclarées par la personne salariée</t>
        </is>
      </c>
      <c r="B29" s="4" t="n"/>
      <c r="E29" s="3" t="inlineStr">
        <is>
          <t>Heures vérifiées par l’employeur</t>
        </is>
      </c>
      <c r="F29" s="4" t="n"/>
    </row>
    <row r="30"/>
    <row r="31">
      <c r="A31" s="3" t="inlineStr">
        <is>
          <t>Date</t>
        </is>
      </c>
      <c r="B31" s="5" t="n"/>
      <c r="E31" s="3" t="inlineStr">
        <is>
          <t>Date</t>
        </is>
      </c>
      <c r="F31" s="5" t="n"/>
    </row>
    <row r="33" ht="24" customHeight="1">
      <c r="A33" s="7" t="inlineStr">
        <is>
          <t>Estimation informative : ne tient pas compte des changements d’heure ni des règles particulières, et ne remplace pas un conseil juridique. Le registre des heures se conserve 3 ans (Règlement N-1.1, r. 6, art. 2). Modèle offert par Rythmo — rythmo.tech</t>
        </is>
      </c>
    </row>
    <row r="34" ht="24" customHeight="1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4">
    <mergeCell ref="C22:E22"/>
    <mergeCell ref="E29:E30"/>
    <mergeCell ref="B29:D29"/>
    <mergeCell ref="C21:E21"/>
    <mergeCell ref="A7:B7"/>
    <mergeCell ref="A33:H34"/>
    <mergeCell ref="F31:H31"/>
    <mergeCell ref="C23:E23"/>
    <mergeCell ref="A27:H27"/>
    <mergeCell ref="D7:H9"/>
    <mergeCell ref="A2:H2"/>
    <mergeCell ref="A5:B5"/>
    <mergeCell ref="G5:H5"/>
    <mergeCell ref="A29:A30"/>
    <mergeCell ref="A8:B8"/>
    <mergeCell ref="F29:H29"/>
    <mergeCell ref="C24:E24"/>
    <mergeCell ref="A4:B4"/>
    <mergeCell ref="G4:H4"/>
    <mergeCell ref="B31:D31"/>
    <mergeCell ref="C4:E4"/>
    <mergeCell ref="A9:B9"/>
    <mergeCell ref="C20:E20"/>
    <mergeCell ref="C25:E25"/>
  </mergeCells>
  <dataValidations count="6">
    <dataValidation sqref="C12:D18" showDropDown="0" showInputMessage="0" showErrorMessage="1" allowBlank="1" errorTitle="Heure illisible" error="Écrivez une heure de la journée, par exemple 08:30 ou 22:00." type="time" operator="between">
      <formula1>0</formula1>
      <formula2>0.999305555555556</formula2>
    </dataValidation>
    <dataValidation sqref="E12:E18" showDropDown="0" showInputMessage="0" showErrorMessage="1" allowBlank="1" errorTitle="Pause illisible" error="La pause s’écrit en minutes entières, par exemple 30." type="whole" operator="between">
      <formula1>0</formula1>
      <formula2>1440</formula2>
    </dataValidation>
    <dataValidation sqref="C7" showDropDown="0" showInputMessage="0" showErrorMessage="1" allowBlank="0" error="Un nombre d’heures entre 1 et 168." type="decimal" operator="between">
      <formula1>1</formula1>
      <formula2>168</formula2>
    </dataValidation>
    <dataValidation sqref="C8" showDropDown="0" showInputMessage="0" showErrorMessage="1" allowBlank="0" error="Un pourcentage, par exemple 50 %." type="decimal" operator="between">
      <formula1>0</formula1>
      <formula2>5</formula2>
    </dataValidation>
    <dataValidation sqref="C9" showDropDown="0" showInputMessage="0" showErrorMessage="1" allowBlank="1" error="Un taux horaire positif, par exemple 20,50." type="decimal" operator="greaterThan">
      <formula1>0</formula1>
    </dataValidation>
    <dataValidation sqref="C5" showDropDown="0" showInputMessage="0" showErrorMessage="1" allowBlank="1" error="Une date, par exemple 2026-11-02." type="date" operator="greaterThan">
      <formula1>36526</formula1>
    </dataValidation>
  </dataValidations>
  <pageMargins left="0.5" right="0.5" top="0.6" bottom="0.6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0" customWidth="1" min="4" max="4"/>
    <col width="11" customWidth="1" min="5" max="5"/>
    <col width="11" customWidth="1" min="6" max="6"/>
    <col width="12" customWidth="1" min="7" max="7"/>
    <col width="28" customWidth="1" min="8" max="8"/>
  </cols>
  <sheetData>
    <row r="1">
      <c r="A1" s="1" t="inlineStr">
        <is>
          <t>Feuille de temps — bimensuelle</t>
        </is>
      </c>
    </row>
    <row r="2">
      <c r="A2" s="2" t="inlineStr">
        <is>
          <t>Remplissez les cellules sur fond crème. Les autres se calculent.</t>
        </is>
      </c>
    </row>
    <row r="4">
      <c r="A4" s="3" t="inlineStr">
        <is>
          <t>Personne salariée</t>
        </is>
      </c>
      <c r="C4" s="4" t="n"/>
      <c r="F4" s="3" t="inlineStr">
        <is>
          <t>Employeur</t>
        </is>
      </c>
      <c r="G4" s="4" t="n"/>
    </row>
    <row r="5">
      <c r="A5" s="3" t="inlineStr">
        <is>
          <t>Semaine du (lundi)</t>
        </is>
      </c>
      <c r="C5" s="5" t="n"/>
      <c r="F5" s="3" t="inlineStr">
        <is>
          <t>Poste</t>
        </is>
      </c>
      <c r="G5" s="4" t="n"/>
    </row>
    <row r="7">
      <c r="A7" s="3" t="inlineStr">
        <is>
          <t>Seuil hebdomadaire (h)</t>
        </is>
      </c>
      <c r="C7" s="6" t="n">
        <v>40</v>
      </c>
      <c r="D7" s="7" t="inlineStr">
        <is>
          <t>40 h et 50 % : articles 52 et 55 de la Loi sur les normes du travail. L’article 54 écarte certaines personnes (dont les cadres) ; un règlement, une convention ou un étalement (art. 53) peuvent changer le calcul. À vérifier auprès de la CNESST.</t>
        </is>
      </c>
    </row>
    <row r="8">
      <c r="A8" s="3" t="inlineStr">
        <is>
          <t>Majoration</t>
        </is>
      </c>
      <c r="C8" s="8" t="n">
        <v>0.5</v>
      </c>
    </row>
    <row r="9">
      <c r="A9" s="3" t="inlineStr">
        <is>
          <t>Taux horaire habituel</t>
        </is>
      </c>
      <c r="C9" s="9" t="n"/>
    </row>
    <row r="11" ht="30" customHeight="1">
      <c r="A11" s="10" t="inlineStr">
        <is>
          <t>Jour</t>
        </is>
      </c>
      <c r="B11" s="10" t="inlineStr">
        <is>
          <t>Date</t>
        </is>
      </c>
      <c r="C11" s="10" t="inlineStr">
        <is>
          <t>Début</t>
        </is>
      </c>
      <c r="D11" s="10" t="inlineStr">
        <is>
          <t>Fin</t>
        </is>
      </c>
      <c r="E11" s="10" t="inlineStr">
        <is>
          <t>Pause (min)</t>
        </is>
      </c>
      <c r="F11" s="10" t="inlineStr">
        <is>
          <t>Heures</t>
        </is>
      </c>
      <c r="G11" s="10" t="inlineStr">
        <is>
          <t>Heures (décimal)</t>
        </is>
      </c>
      <c r="H11" s="10" t="inlineStr">
        <is>
          <t>Remarque</t>
        </is>
      </c>
    </row>
    <row r="12" ht="21" customHeight="1">
      <c r="A12" s="11" t="inlineStr">
        <is>
          <t>Lundi</t>
        </is>
      </c>
      <c r="B12" s="12">
        <f>IF($C$5="","",$C$5+0)</f>
        <v/>
      </c>
      <c r="C12" s="13" t="n"/>
      <c r="D12" s="13" t="n"/>
      <c r="E12" s="6" t="n"/>
      <c r="F12" s="14">
        <f>IF(AND(C12="",D12="",E12=""),"",IF(OR(C12="",D12="",C12=D12,N(E12)/1440&gt;=MOD(D12-C12,1)),"à corriger",MOD(D12-C12,1)-N(E12)/1440))</f>
        <v/>
      </c>
      <c r="G12" s="15">
        <f>IF(ISNUMBER(F12),ROUND(F12*24,2),F12)</f>
        <v/>
      </c>
      <c r="H12" s="16" t="n"/>
    </row>
    <row r="13" ht="21" customHeight="1">
      <c r="A13" s="11" t="inlineStr">
        <is>
          <t>Mardi</t>
        </is>
      </c>
      <c r="B13" s="12">
        <f>IF($C$5="","",$C$5+1)</f>
        <v/>
      </c>
      <c r="C13" s="13" t="n"/>
      <c r="D13" s="13" t="n"/>
      <c r="E13" s="6" t="n"/>
      <c r="F13" s="14">
        <f>IF(AND(C13="",D13="",E13=""),"",IF(OR(C13="",D13="",C13=D13,N(E13)/1440&gt;=MOD(D13-C13,1)),"à corriger",MOD(D13-C13,1)-N(E13)/1440))</f>
        <v/>
      </c>
      <c r="G13" s="15">
        <f>IF(ISNUMBER(F13),ROUND(F13*24,2),F13)</f>
        <v/>
      </c>
      <c r="H13" s="16" t="n"/>
    </row>
    <row r="14" ht="21" customHeight="1">
      <c r="A14" s="11" t="inlineStr">
        <is>
          <t>Mercredi</t>
        </is>
      </c>
      <c r="B14" s="12">
        <f>IF($C$5="","",$C$5+2)</f>
        <v/>
      </c>
      <c r="C14" s="13" t="n"/>
      <c r="D14" s="13" t="n"/>
      <c r="E14" s="6" t="n"/>
      <c r="F14" s="14">
        <f>IF(AND(C14="",D14="",E14=""),"",IF(OR(C14="",D14="",C14=D14,N(E14)/1440&gt;=MOD(D14-C14,1)),"à corriger",MOD(D14-C14,1)-N(E14)/1440))</f>
        <v/>
      </c>
      <c r="G14" s="15">
        <f>IF(ISNUMBER(F14),ROUND(F14*24,2),F14)</f>
        <v/>
      </c>
      <c r="H14" s="16" t="n"/>
    </row>
    <row r="15" ht="21" customHeight="1">
      <c r="A15" s="11" t="inlineStr">
        <is>
          <t>Jeudi</t>
        </is>
      </c>
      <c r="B15" s="12">
        <f>IF($C$5="","",$C$5+3)</f>
        <v/>
      </c>
      <c r="C15" s="13" t="n"/>
      <c r="D15" s="13" t="n"/>
      <c r="E15" s="6" t="n"/>
      <c r="F15" s="14">
        <f>IF(AND(C15="",D15="",E15=""),"",IF(OR(C15="",D15="",C15=D15,N(E15)/1440&gt;=MOD(D15-C15,1)),"à corriger",MOD(D15-C15,1)-N(E15)/1440))</f>
        <v/>
      </c>
      <c r="G15" s="15">
        <f>IF(ISNUMBER(F15),ROUND(F15*24,2),F15)</f>
        <v/>
      </c>
      <c r="H15" s="16" t="n"/>
    </row>
    <row r="16" ht="21" customHeight="1">
      <c r="A16" s="11" t="inlineStr">
        <is>
          <t>Vendredi</t>
        </is>
      </c>
      <c r="B16" s="12">
        <f>IF($C$5="","",$C$5+4)</f>
        <v/>
      </c>
      <c r="C16" s="13" t="n"/>
      <c r="D16" s="13" t="n"/>
      <c r="E16" s="6" t="n"/>
      <c r="F16" s="14">
        <f>IF(AND(C16="",D16="",E16=""),"",IF(OR(C16="",D16="",C16=D16,N(E16)/1440&gt;=MOD(D16-C16,1)),"à corriger",MOD(D16-C16,1)-N(E16)/1440))</f>
        <v/>
      </c>
      <c r="G16" s="15">
        <f>IF(ISNUMBER(F16),ROUND(F16*24,2),F16)</f>
        <v/>
      </c>
      <c r="H16" s="16" t="n"/>
    </row>
    <row r="17" ht="21" customHeight="1">
      <c r="A17" s="11" t="inlineStr">
        <is>
          <t>Samedi</t>
        </is>
      </c>
      <c r="B17" s="12">
        <f>IF($C$5="","",$C$5+5)</f>
        <v/>
      </c>
      <c r="C17" s="13" t="n"/>
      <c r="D17" s="13" t="n"/>
      <c r="E17" s="6" t="n"/>
      <c r="F17" s="14">
        <f>IF(AND(C17="",D17="",E17=""),"",IF(OR(C17="",D17="",C17=D17,N(E17)/1440&gt;=MOD(D17-C17,1)),"à corriger",MOD(D17-C17,1)-N(E17)/1440))</f>
        <v/>
      </c>
      <c r="G17" s="15">
        <f>IF(ISNUMBER(F17),ROUND(F17*24,2),F17)</f>
        <v/>
      </c>
      <c r="H17" s="16" t="n"/>
    </row>
    <row r="18" ht="21" customHeight="1">
      <c r="A18" s="11" t="inlineStr">
        <is>
          <t>Dimanche</t>
        </is>
      </c>
      <c r="B18" s="12">
        <f>IF($C$5="","",$C$5+6)</f>
        <v/>
      </c>
      <c r="C18" s="13" t="n"/>
      <c r="D18" s="13" t="n"/>
      <c r="E18" s="6" t="n"/>
      <c r="F18" s="14">
        <f>IF(AND(C18="",D18="",E18=""),"",IF(OR(C18="",D18="",C18=D18,N(E18)/1440&gt;=MOD(D18-C18,1)),"à corriger",MOD(D18-C18,1)-N(E18)/1440))</f>
        <v/>
      </c>
      <c r="G18" s="15">
        <f>IF(ISNUMBER(F18),ROUND(F18*24,2),F18)</f>
        <v/>
      </c>
      <c r="H18" s="16" t="n"/>
    </row>
    <row r="19">
      <c r="C19" s="17" t="inlineStr">
        <is>
          <t>Total semaine 1</t>
        </is>
      </c>
      <c r="F19" s="18">
        <f>IF(COUNTIF(F12:F18,"à corriger")&gt;0,"à corriger",SUM(F12:F18))</f>
        <v/>
      </c>
      <c r="G19" s="19">
        <f>IF(ISNUMBER(F19),ROUND(F19*24,2),F19)</f>
        <v/>
      </c>
    </row>
    <row r="20">
      <c r="C20" s="20" t="inlineStr">
        <is>
          <t>Heures régulières</t>
        </is>
      </c>
      <c r="F20" s="14">
        <f>IF(ISNUMBER(F19),MIN(F19,$C$7/24),F19)</f>
        <v/>
      </c>
      <c r="G20" s="15">
        <f>IF(ISNUMBER(F20),ROUND(F20*24,2),F20)</f>
        <v/>
      </c>
    </row>
    <row r="21">
      <c r="C21" s="20" t="inlineStr">
        <is>
          <t>Heures supplémentaires</t>
        </is>
      </c>
      <c r="F21" s="14">
        <f>IF(ISNUMBER(F19),F19-F20,F19)</f>
        <v/>
      </c>
      <c r="G21" s="15">
        <f>IF(ISNUMBER(F21),ROUND(F21*24,2),F21)</f>
        <v/>
      </c>
    </row>
    <row r="22">
      <c r="C22" s="20" t="inlineStr">
        <is>
          <t>Paie régulière</t>
        </is>
      </c>
      <c r="F22" s="21">
        <f>IF(OR($C$9="",NOT(ISNUMBER(F19))),"",ROUND(F20*24*$C$9,2))</f>
        <v/>
      </c>
    </row>
    <row r="23">
      <c r="C23" s="20" t="inlineStr">
        <is>
          <t>Paie des heures supplémentaires</t>
        </is>
      </c>
      <c r="F23" s="21">
        <f>IF(OR($C$9="",NOT(ISNUMBER(F19))),"",ROUND(F21*24*$C$9*(1+$C$8),2))</f>
        <v/>
      </c>
    </row>
    <row r="25" ht="30" customHeight="1">
      <c r="A25" s="10" t="inlineStr">
        <is>
          <t>Jour</t>
        </is>
      </c>
      <c r="B25" s="10" t="inlineStr">
        <is>
          <t>Date</t>
        </is>
      </c>
      <c r="C25" s="10" t="inlineStr">
        <is>
          <t>Début</t>
        </is>
      </c>
      <c r="D25" s="10" t="inlineStr">
        <is>
          <t>Fin</t>
        </is>
      </c>
      <c r="E25" s="10" t="inlineStr">
        <is>
          <t>Pause (min)</t>
        </is>
      </c>
      <c r="F25" s="10" t="inlineStr">
        <is>
          <t>Heures</t>
        </is>
      </c>
      <c r="G25" s="10" t="inlineStr">
        <is>
          <t>Heures (décimal)</t>
        </is>
      </c>
      <c r="H25" s="10" t="inlineStr">
        <is>
          <t>Remarque</t>
        </is>
      </c>
    </row>
    <row r="26" ht="21" customHeight="1">
      <c r="A26" s="11" t="inlineStr">
        <is>
          <t>Lundi</t>
        </is>
      </c>
      <c r="B26" s="12">
        <f>IF($C$5="","",$C$5+7)</f>
        <v/>
      </c>
      <c r="C26" s="13" t="n"/>
      <c r="D26" s="13" t="n"/>
      <c r="E26" s="6" t="n"/>
      <c r="F26" s="14">
        <f>IF(AND(C26="",D26="",E26=""),"",IF(OR(C26="",D26="",C26=D26,N(E26)/1440&gt;=MOD(D26-C26,1)),"à corriger",MOD(D26-C26,1)-N(E26)/1440))</f>
        <v/>
      </c>
      <c r="G26" s="15">
        <f>IF(ISNUMBER(F26),ROUND(F26*24,2),F26)</f>
        <v/>
      </c>
      <c r="H26" s="16" t="n"/>
    </row>
    <row r="27" ht="21" customHeight="1">
      <c r="A27" s="11" t="inlineStr">
        <is>
          <t>Mardi</t>
        </is>
      </c>
      <c r="B27" s="12">
        <f>IF($C$5="","",$C$5+8)</f>
        <v/>
      </c>
      <c r="C27" s="13" t="n"/>
      <c r="D27" s="13" t="n"/>
      <c r="E27" s="6" t="n"/>
      <c r="F27" s="14">
        <f>IF(AND(C27="",D27="",E27=""),"",IF(OR(C27="",D27="",C27=D27,N(E27)/1440&gt;=MOD(D27-C27,1)),"à corriger",MOD(D27-C27,1)-N(E27)/1440))</f>
        <v/>
      </c>
      <c r="G27" s="15">
        <f>IF(ISNUMBER(F27),ROUND(F27*24,2),F27)</f>
        <v/>
      </c>
      <c r="H27" s="16" t="n"/>
    </row>
    <row r="28" ht="21" customHeight="1">
      <c r="A28" s="11" t="inlineStr">
        <is>
          <t>Mercredi</t>
        </is>
      </c>
      <c r="B28" s="12">
        <f>IF($C$5="","",$C$5+9)</f>
        <v/>
      </c>
      <c r="C28" s="13" t="n"/>
      <c r="D28" s="13" t="n"/>
      <c r="E28" s="6" t="n"/>
      <c r="F28" s="14">
        <f>IF(AND(C28="",D28="",E28=""),"",IF(OR(C28="",D28="",C28=D28,N(E28)/1440&gt;=MOD(D28-C28,1)),"à corriger",MOD(D28-C28,1)-N(E28)/1440))</f>
        <v/>
      </c>
      <c r="G28" s="15">
        <f>IF(ISNUMBER(F28),ROUND(F28*24,2),F28)</f>
        <v/>
      </c>
      <c r="H28" s="16" t="n"/>
    </row>
    <row r="29" ht="21" customHeight="1">
      <c r="A29" s="11" t="inlineStr">
        <is>
          <t>Jeudi</t>
        </is>
      </c>
      <c r="B29" s="12">
        <f>IF($C$5="","",$C$5+10)</f>
        <v/>
      </c>
      <c r="C29" s="13" t="n"/>
      <c r="D29" s="13" t="n"/>
      <c r="E29" s="6" t="n"/>
      <c r="F29" s="14">
        <f>IF(AND(C29="",D29="",E29=""),"",IF(OR(C29="",D29="",C29=D29,N(E29)/1440&gt;=MOD(D29-C29,1)),"à corriger",MOD(D29-C29,1)-N(E29)/1440))</f>
        <v/>
      </c>
      <c r="G29" s="15">
        <f>IF(ISNUMBER(F29),ROUND(F29*24,2),F29)</f>
        <v/>
      </c>
      <c r="H29" s="16" t="n"/>
    </row>
    <row r="30" ht="21" customHeight="1">
      <c r="A30" s="11" t="inlineStr">
        <is>
          <t>Vendredi</t>
        </is>
      </c>
      <c r="B30" s="12">
        <f>IF($C$5="","",$C$5+11)</f>
        <v/>
      </c>
      <c r="C30" s="13" t="n"/>
      <c r="D30" s="13" t="n"/>
      <c r="E30" s="6" t="n"/>
      <c r="F30" s="14">
        <f>IF(AND(C30="",D30="",E30=""),"",IF(OR(C30="",D30="",C30=D30,N(E30)/1440&gt;=MOD(D30-C30,1)),"à corriger",MOD(D30-C30,1)-N(E30)/1440))</f>
        <v/>
      </c>
      <c r="G30" s="15">
        <f>IF(ISNUMBER(F30),ROUND(F30*24,2),F30)</f>
        <v/>
      </c>
      <c r="H30" s="16" t="n"/>
    </row>
    <row r="31" ht="21" customHeight="1">
      <c r="A31" s="11" t="inlineStr">
        <is>
          <t>Samedi</t>
        </is>
      </c>
      <c r="B31" s="12">
        <f>IF($C$5="","",$C$5+12)</f>
        <v/>
      </c>
      <c r="C31" s="13" t="n"/>
      <c r="D31" s="13" t="n"/>
      <c r="E31" s="6" t="n"/>
      <c r="F31" s="14">
        <f>IF(AND(C31="",D31="",E31=""),"",IF(OR(C31="",D31="",C31=D31,N(E31)/1440&gt;=MOD(D31-C31,1)),"à corriger",MOD(D31-C31,1)-N(E31)/1440))</f>
        <v/>
      </c>
      <c r="G31" s="15">
        <f>IF(ISNUMBER(F31),ROUND(F31*24,2),F31)</f>
        <v/>
      </c>
      <c r="H31" s="16" t="n"/>
    </row>
    <row r="32" ht="21" customHeight="1">
      <c r="A32" s="11" t="inlineStr">
        <is>
          <t>Dimanche</t>
        </is>
      </c>
      <c r="B32" s="12">
        <f>IF($C$5="","",$C$5+13)</f>
        <v/>
      </c>
      <c r="C32" s="13" t="n"/>
      <c r="D32" s="13" t="n"/>
      <c r="E32" s="6" t="n"/>
      <c r="F32" s="14">
        <f>IF(AND(C32="",D32="",E32=""),"",IF(OR(C32="",D32="",C32=D32,N(E32)/1440&gt;=MOD(D32-C32,1)),"à corriger",MOD(D32-C32,1)-N(E32)/1440))</f>
        <v/>
      </c>
      <c r="G32" s="15">
        <f>IF(ISNUMBER(F32),ROUND(F32*24,2),F32)</f>
        <v/>
      </c>
      <c r="H32" s="16" t="n"/>
    </row>
    <row r="33">
      <c r="C33" s="17" t="inlineStr">
        <is>
          <t>Total semaine 2</t>
        </is>
      </c>
      <c r="F33" s="18">
        <f>IF(COUNTIF(F26:F32,"à corriger")&gt;0,"à corriger",SUM(F26:F32))</f>
        <v/>
      </c>
      <c r="G33" s="19">
        <f>IF(ISNUMBER(F33),ROUND(F33*24,2),F33)</f>
        <v/>
      </c>
    </row>
    <row r="34">
      <c r="C34" s="20" t="inlineStr">
        <is>
          <t>Heures régulières</t>
        </is>
      </c>
      <c r="F34" s="14">
        <f>IF(ISNUMBER(F33),MIN(F33,$C$7/24),F33)</f>
        <v/>
      </c>
      <c r="G34" s="15">
        <f>IF(ISNUMBER(F34),ROUND(F34*24,2),F34)</f>
        <v/>
      </c>
    </row>
    <row r="35">
      <c r="C35" s="20" t="inlineStr">
        <is>
          <t>Heures supplémentaires</t>
        </is>
      </c>
      <c r="F35" s="14">
        <f>IF(ISNUMBER(F33),F33-F34,F33)</f>
        <v/>
      </c>
      <c r="G35" s="15">
        <f>IF(ISNUMBER(F35),ROUND(F35*24,2),F35)</f>
        <v/>
      </c>
    </row>
    <row r="36">
      <c r="C36" s="20" t="inlineStr">
        <is>
          <t>Paie régulière</t>
        </is>
      </c>
      <c r="F36" s="21">
        <f>IF(OR($C$9="",NOT(ISNUMBER(F33))),"",ROUND(F34*24*$C$9,2))</f>
        <v/>
      </c>
    </row>
    <row r="37">
      <c r="C37" s="20" t="inlineStr">
        <is>
          <t>Paie des heures supplémentaires</t>
        </is>
      </c>
      <c r="F37" s="21">
        <f>IF(OR($C$9="",NOT(ISNUMBER(F33))),"",ROUND(F35*24*$C$9*(1+$C$8),2))</f>
        <v/>
      </c>
    </row>
    <row r="39">
      <c r="C39" s="17" t="inlineStr">
        <is>
          <t>Total de la période</t>
        </is>
      </c>
      <c r="F39" s="18">
        <f>IF(OR(NOT(ISNUMBER(F19)),NOT(ISNUMBER(F33))),"à corriger",F19+F33)</f>
        <v/>
      </c>
      <c r="G39" s="19">
        <f>IF(ISNUMBER(F39),ROUND(F39*24,2),F39)</f>
        <v/>
      </c>
    </row>
    <row r="40">
      <c r="C40" s="17" t="inlineStr">
        <is>
          <t>Heures supplémentaires de la période</t>
        </is>
      </c>
      <c r="F40" s="18">
        <f>IF(ISNUMBER(F39),F21+F35,F39)</f>
        <v/>
      </c>
    </row>
    <row r="41">
      <c r="C41" s="17" t="inlineStr">
        <is>
          <t>Paie brute estimée</t>
        </is>
      </c>
      <c r="F41" s="22">
        <f>IF(OR(F22="",F36=""),"",F22+F23+F36+F37)</f>
        <v/>
      </c>
    </row>
    <row r="43">
      <c r="A43" s="3" t="inlineStr">
        <is>
          <t>Signatures</t>
        </is>
      </c>
    </row>
    <row r="45" ht="32" customHeight="1">
      <c r="A45" s="3" t="inlineStr">
        <is>
          <t>Heures déclarées par la personne salariée</t>
        </is>
      </c>
      <c r="B45" s="4" t="n"/>
      <c r="E45" s="3" t="inlineStr">
        <is>
          <t>Heures vérifiées par l’employeur</t>
        </is>
      </c>
      <c r="F45" s="4" t="n"/>
    </row>
    <row r="46"/>
    <row r="47">
      <c r="A47" s="3" t="inlineStr">
        <is>
          <t>Date</t>
        </is>
      </c>
      <c r="B47" s="5" t="n"/>
      <c r="E47" s="3" t="inlineStr">
        <is>
          <t>Date</t>
        </is>
      </c>
      <c r="F47" s="5" t="n"/>
    </row>
    <row r="49" ht="24" customHeight="1">
      <c r="A49" s="7" t="inlineStr">
        <is>
          <t>Estimation informative : ne tient pas compte des changements d’heure ni des règles particulières, et ne remplace pas un conseil juridique. Le registre des heures se conserve 3 ans (Règlement N-1.1, r. 6, art. 2). Modèle offert par Rythmo — rythmo.tech</t>
        </is>
      </c>
    </row>
    <row r="50" ht="24" customHeight="1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31">
    <mergeCell ref="C41:E41"/>
    <mergeCell ref="F45:H45"/>
    <mergeCell ref="C22:E22"/>
    <mergeCell ref="C40:E40"/>
    <mergeCell ref="A45:A46"/>
    <mergeCell ref="C21:E21"/>
    <mergeCell ref="F47:H47"/>
    <mergeCell ref="C36:E36"/>
    <mergeCell ref="A7:B7"/>
    <mergeCell ref="C23:E23"/>
    <mergeCell ref="C39:E39"/>
    <mergeCell ref="C19:E19"/>
    <mergeCell ref="D7:H9"/>
    <mergeCell ref="C37:E37"/>
    <mergeCell ref="B45:D45"/>
    <mergeCell ref="A2:H2"/>
    <mergeCell ref="A5:B5"/>
    <mergeCell ref="G5:H5"/>
    <mergeCell ref="A49:H50"/>
    <mergeCell ref="E45:E46"/>
    <mergeCell ref="C34:E34"/>
    <mergeCell ref="A8:B8"/>
    <mergeCell ref="B47:D47"/>
    <mergeCell ref="A4:B4"/>
    <mergeCell ref="G4:H4"/>
    <mergeCell ref="C33:E33"/>
    <mergeCell ref="A43:H43"/>
    <mergeCell ref="C4:E4"/>
    <mergeCell ref="C35:E35"/>
    <mergeCell ref="A9:B9"/>
    <mergeCell ref="C20:E20"/>
  </mergeCells>
  <dataValidations count="6">
    <dataValidation sqref="C12:D18 C26:D32" showDropDown="0" showInputMessage="0" showErrorMessage="1" allowBlank="1" errorTitle="Heure illisible" error="Écrivez une heure de la journée, par exemple 08:30 ou 22:00." type="time" operator="between">
      <formula1>0</formula1>
      <formula2>0.999305555555556</formula2>
    </dataValidation>
    <dataValidation sqref="E12:E18 E26:E32" showDropDown="0" showInputMessage="0" showErrorMessage="1" allowBlank="1" errorTitle="Pause illisible" error="La pause s’écrit en minutes entières, par exemple 30." type="whole" operator="between">
      <formula1>0</formula1>
      <formula2>1440</formula2>
    </dataValidation>
    <dataValidation sqref="C7" showDropDown="0" showInputMessage="0" showErrorMessage="1" allowBlank="0" error="Un nombre d’heures entre 1 et 168." type="decimal" operator="between">
      <formula1>1</formula1>
      <formula2>168</formula2>
    </dataValidation>
    <dataValidation sqref="C8" showDropDown="0" showInputMessage="0" showErrorMessage="1" allowBlank="0" error="Un pourcentage, par exemple 50 %." type="decimal" operator="between">
      <formula1>0</formula1>
      <formula2>5</formula2>
    </dataValidation>
    <dataValidation sqref="C9" showDropDown="0" showInputMessage="0" showErrorMessage="1" allowBlank="1" error="Un taux horaire positif, par exemple 20,50." type="decimal" operator="greaterThan">
      <formula1>0</formula1>
    </dataValidation>
    <dataValidation sqref="C5" showDropDown="0" showInputMessage="0" showErrorMessage="1" allowBlank="1" error="Une date, par exemple 2026-11-02." type="date" operator="greaterThan">
      <formula1>36526</formula1>
    </dataValidation>
  </dataValidations>
  <pageMargins left="0.5" right="0.5" top="0.6" bottom="0.6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Rythmo</dc:creator>
  <dc:title xmlns:dc="http://purl.org/dc/elements/1.1/">Feuille de temps</dc:title>
  <dc:language xmlns:dc="http://purl.org/dc/elements/1.1/">fr-CA</dc:language>
  <dcterms:created xmlns:dcterms="http://purl.org/dc/terms/" xmlns:xsi="http://www.w3.org/2001/XMLSchema-instance" xsi:type="dcterms:W3CDTF">2026-10-28T00:00:00Z</dcterms:created>
  <dcterms:modified xmlns:dcterms="http://purl.org/dc/terms/" xmlns:xsi="http://www.w3.org/2001/XMLSchema-instance" xsi:type="dcterms:W3CDTF">2026-10-28T00:00:00Z</dcterms:modified>
  <cp:lastModifiedBy>Rythmo</cp:lastModifiedBy>
</cp:coreProperties>
</file>